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uhi-my.sharepoint.com/personal/16022586_uhi_ac_uk/Documents/Classes/TeamWork/"/>
    </mc:Choice>
  </mc:AlternateContent>
  <xr:revisionPtr revIDLastSave="0" documentId="8_{819CAE85-D3B9-4371-A01C-59688BCBB60B}" xr6:coauthVersionLast="47" xr6:coauthVersionMax="47" xr10:uidLastSave="{00000000-0000-0000-0000-000000000000}"/>
  <bookViews>
    <workbookView xWindow="-120" yWindow="-120" windowWidth="29040" windowHeight="15720" xr2:uid="{90F6ADC2-9683-40AB-AD17-C51275C84C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 s="1"/>
  <c r="C17" i="1"/>
  <c r="D17" i="1" s="1"/>
  <c r="C13" i="1"/>
  <c r="D13" i="1" s="1"/>
  <c r="C9" i="1"/>
  <c r="C8" i="1"/>
  <c r="L5" i="1"/>
  <c r="L6" i="1" s="1"/>
  <c r="L7" i="1" s="1"/>
  <c r="L8" i="1" s="1"/>
  <c r="L9" i="1" s="1"/>
  <c r="L10" i="1" s="1"/>
  <c r="K5" i="1"/>
  <c r="K6" i="1" s="1"/>
  <c r="K7" i="1" s="1"/>
  <c r="K8" i="1" s="1"/>
  <c r="K9" i="1" s="1"/>
  <c r="F3" i="1"/>
  <c r="C20" i="1" s="1"/>
  <c r="D20" i="1" s="1"/>
  <c r="K10" i="1" l="1"/>
  <c r="K11" i="1" s="1"/>
  <c r="L11" i="1"/>
  <c r="L12" i="1" s="1"/>
  <c r="C12" i="1"/>
  <c r="D12" i="1" s="1"/>
  <c r="C16" i="1"/>
  <c r="D16" i="1" s="1"/>
  <c r="K12" i="1" l="1"/>
  <c r="K13" i="1" s="1"/>
  <c r="L13" i="1" l="1"/>
  <c r="L14" i="1" s="1"/>
  <c r="K14" i="1" l="1"/>
  <c r="K15" i="1" s="1"/>
  <c r="L15" i="1" l="1"/>
  <c r="L16" i="1" s="1"/>
  <c r="K16" i="1" l="1"/>
  <c r="K17" i="1" s="1"/>
  <c r="L17" i="1" l="1"/>
  <c r="L18" i="1" s="1"/>
  <c r="K18" i="1" l="1"/>
  <c r="K19" i="1" s="1"/>
  <c r="L19" i="1" l="1"/>
  <c r="L20" i="1" s="1"/>
  <c r="K20" i="1" l="1"/>
  <c r="K21" i="1" s="1"/>
  <c r="L21" i="1" l="1"/>
  <c r="L22" i="1" s="1"/>
  <c r="K22" i="1" l="1"/>
  <c r="K23" i="1" s="1"/>
  <c r="L23" i="1"/>
  <c r="L24" i="1" s="1"/>
  <c r="K24" i="1" l="1"/>
  <c r="K25" i="1" s="1"/>
  <c r="L25" i="1" l="1"/>
  <c r="L26" i="1" s="1"/>
  <c r="K26" i="1" l="1"/>
  <c r="K27" i="1" s="1"/>
  <c r="L27" i="1" l="1"/>
  <c r="L28" i="1" s="1"/>
  <c r="K28" i="1" l="1"/>
  <c r="K29" i="1" s="1"/>
  <c r="L29" i="1" l="1"/>
  <c r="L30" i="1" s="1"/>
  <c r="K30" i="1" l="1"/>
  <c r="K31" i="1" s="1"/>
  <c r="L31" i="1" l="1"/>
  <c r="L32" i="1" s="1"/>
  <c r="K32" i="1" l="1"/>
  <c r="K33" i="1" s="1"/>
  <c r="L33" i="1" l="1"/>
  <c r="L34" i="1" s="1"/>
  <c r="K34" i="1" l="1"/>
  <c r="K35" i="1" s="1"/>
  <c r="L35" i="1" l="1"/>
  <c r="L36" i="1" s="1"/>
  <c r="K36" i="1" l="1"/>
  <c r="K37" i="1" s="1"/>
  <c r="L37" i="1" l="1"/>
  <c r="L38" i="1" s="1"/>
  <c r="K38" i="1" l="1"/>
  <c r="K39" i="1" s="1"/>
  <c r="L39" i="1" l="1"/>
  <c r="L40" i="1" s="1"/>
  <c r="K40" i="1" l="1"/>
  <c r="K41" i="1" s="1"/>
  <c r="L41" i="1" l="1"/>
  <c r="L42" i="1" s="1"/>
  <c r="K42" i="1" l="1"/>
  <c r="K43" i="1" s="1"/>
  <c r="L43" i="1" l="1"/>
  <c r="L44" i="1" s="1"/>
  <c r="K44" i="1" l="1"/>
  <c r="K45" i="1" s="1"/>
  <c r="L45" i="1" l="1"/>
  <c r="L46" i="1" s="1"/>
  <c r="K46" i="1" l="1"/>
  <c r="K47" i="1" s="1"/>
  <c r="L47" i="1" l="1"/>
  <c r="L48" i="1" s="1"/>
  <c r="K48" i="1" l="1"/>
  <c r="K49" i="1" s="1"/>
  <c r="L49" i="1" l="1"/>
  <c r="L50" i="1" s="1"/>
  <c r="K50" i="1" l="1"/>
  <c r="K51" i="1" s="1"/>
  <c r="L51" i="1" l="1"/>
  <c r="L52" i="1" s="1"/>
  <c r="K52" i="1" l="1"/>
</calcChain>
</file>

<file path=xl/sharedStrings.xml><?xml version="1.0" encoding="utf-8"?>
<sst xmlns="http://schemas.openxmlformats.org/spreadsheetml/2006/main" count="95" uniqueCount="85">
  <si>
    <t>INPUTS</t>
  </si>
  <si>
    <t>Player</t>
  </si>
  <si>
    <t>Starting ELO</t>
  </si>
  <si>
    <t>Modifiers</t>
  </si>
  <si>
    <t>Player A</t>
  </si>
  <si>
    <t>Player B</t>
  </si>
  <si>
    <t>A</t>
  </si>
  <si>
    <t>K</t>
  </si>
  <si>
    <t>K is maximum win/loss calculated based on difference between A and B</t>
  </si>
  <si>
    <t xml:space="preserve">WLD </t>
  </si>
  <si>
    <t>WLD</t>
  </si>
  <si>
    <t>You can simulate scores after many rounds</t>
  </si>
  <si>
    <t>B</t>
  </si>
  <si>
    <t>P</t>
  </si>
  <si>
    <t>P is a sensitivity</t>
  </si>
  <si>
    <t>R1</t>
  </si>
  <si>
    <t>R2</t>
  </si>
  <si>
    <t>Calculations</t>
  </si>
  <si>
    <t>Ea &amp; Eb Formula</t>
  </si>
  <si>
    <t>R3</t>
  </si>
  <si>
    <t>Ea</t>
  </si>
  <si>
    <t>1/(1+{10^[(Sb-Sa)/P)]}</t>
  </si>
  <si>
    <t>R4</t>
  </si>
  <si>
    <t>Bb</t>
  </si>
  <si>
    <t>1/(1+(10^((Sa-SB))/P))</t>
  </si>
  <si>
    <t>R5</t>
  </si>
  <si>
    <t>R6</t>
  </si>
  <si>
    <t>IF A wins</t>
  </si>
  <si>
    <t>New score</t>
  </si>
  <si>
    <t>Changed by</t>
  </si>
  <si>
    <t>R7</t>
  </si>
  <si>
    <t>New A</t>
  </si>
  <si>
    <t>Na = Sa+(K*(WLD-Ea))</t>
  </si>
  <si>
    <t>R8</t>
  </si>
  <si>
    <t>New B</t>
  </si>
  <si>
    <t>Nb = Sb+(K*(WLD-Eb))</t>
  </si>
  <si>
    <t>R9</t>
  </si>
  <si>
    <t>R10</t>
  </si>
  <si>
    <t>IF B wins</t>
  </si>
  <si>
    <t>Na = New Elo for Player A</t>
  </si>
  <si>
    <t>R11</t>
  </si>
  <si>
    <t>Nb = New Elo for Player B</t>
  </si>
  <si>
    <t>R12</t>
  </si>
  <si>
    <t>R13</t>
  </si>
  <si>
    <t>R14</t>
  </si>
  <si>
    <t>IF Draw</t>
  </si>
  <si>
    <t>WLD = WIN / LOSE / DRAW</t>
  </si>
  <si>
    <t>R15</t>
  </si>
  <si>
    <t>Win =1</t>
  </si>
  <si>
    <t>R16</t>
  </si>
  <si>
    <t>Lose = 0</t>
  </si>
  <si>
    <t>R17</t>
  </si>
  <si>
    <t>Draw = 0.5</t>
  </si>
  <si>
    <t>R18</t>
  </si>
  <si>
    <t>R19</t>
  </si>
  <si>
    <t>Sa &amp; Sb is starting elo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</si>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</sst>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25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4" fillId="0" borderId="6" xfId="0" applyFont="1" applyBorder="1"/>
    <xf numFmtId="0" fontId="1" fillId="2" borderId="1" xfId="1"/>
    <xf numFmtId="0" fontId="4" fillId="0" borderId="0" xfId="0" applyFont="1"/>
    <xf numFmtId="0" fontId="0" fillId="0" borderId="0" xfId="0" applyAlignment="1">
      <alignment wrapText="1"/>
    </xf>
    <xf numFmtId="0" fontId="4" fillId="0" borderId="7" xfId="0" applyFont="1" applyBorder="1"/>
    <xf numFmtId="0" fontId="0" fillId="0" borderId="8" xfId="0" applyBorder="1"/>
    <xf numFmtId="0" fontId="4" fillId="0" borderId="8" xfId="0" applyFont="1" applyBorder="1"/>
    <xf numFmtId="164" fontId="0" fillId="0" borderId="0" xfId="0" applyNumberFormat="1"/>
    <xf numFmtId="0" fontId="1" fillId="2" borderId="1" xfId="1" applyAlignment="1">
      <alignment horizontal="center"/>
    </xf>
    <xf numFmtId="0" fontId="3" fillId="3" borderId="1" xfId="3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164" fontId="2" fillId="3" borderId="2" xfId="2" applyNumberFormat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164" fontId="2" fillId="3" borderId="10" xfId="2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4">
    <cellStyle name="Calculation" xfId="3" builtinId="22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496B-CCAF-4BA9-A110-E7283B89FF03}">
  <dimension ref="B1:Q52"/>
  <sheetViews>
    <sheetView tabSelected="1" workbookViewId="0">
      <selection activeCell="H10" sqref="H10"/>
    </sheetView>
  </sheetViews>
  <sheetFormatPr defaultRowHeight="15" x14ac:dyDescent="0.25"/>
  <cols>
    <col min="2" max="2" width="8.7109375" customWidth="1"/>
    <col min="3" max="3" width="12" bestFit="1" customWidth="1"/>
    <col min="4" max="4" width="11.140625" bestFit="1" customWidth="1"/>
    <col min="7" max="7" width="34.5703125" customWidth="1"/>
    <col min="8" max="8" width="15.42578125" bestFit="1" customWidth="1"/>
    <col min="14" max="14" width="8" bestFit="1" customWidth="1"/>
  </cols>
  <sheetData>
    <row r="1" spans="2:17" ht="15.75" thickBot="1" x14ac:dyDescent="0.3">
      <c r="B1" t="s">
        <v>0</v>
      </c>
    </row>
    <row r="2" spans="2:17" x14ac:dyDescent="0.25">
      <c r="B2" s="1" t="s">
        <v>1</v>
      </c>
      <c r="C2" s="2" t="s">
        <v>2</v>
      </c>
      <c r="D2" s="2"/>
      <c r="E2" s="2" t="s">
        <v>3</v>
      </c>
      <c r="F2" s="3"/>
      <c r="K2" t="s">
        <v>4</v>
      </c>
      <c r="L2" t="s">
        <v>5</v>
      </c>
      <c r="N2" s="4" t="s">
        <v>4</v>
      </c>
      <c r="O2" s="4" t="s">
        <v>5</v>
      </c>
    </row>
    <row r="3" spans="2:17" ht="30" x14ac:dyDescent="0.25">
      <c r="B3" s="5" t="s">
        <v>6</v>
      </c>
      <c r="C3" s="6">
        <v>2500</v>
      </c>
      <c r="E3" s="7" t="s">
        <v>7</v>
      </c>
      <c r="F3" s="6">
        <f>IF((ABS(C4-C3))/2&lt;100,100,(ABS(C4-C3))/2)</f>
        <v>625</v>
      </c>
      <c r="G3" s="8" t="s">
        <v>8</v>
      </c>
      <c r="N3" s="4" t="s">
        <v>9</v>
      </c>
      <c r="O3" s="4" t="s">
        <v>10</v>
      </c>
      <c r="Q3" t="s">
        <v>11</v>
      </c>
    </row>
    <row r="4" spans="2:17" ht="15.75" thickBot="1" x14ac:dyDescent="0.3">
      <c r="B4" s="9" t="s">
        <v>12</v>
      </c>
      <c r="C4" s="6">
        <v>1250</v>
      </c>
      <c r="D4" s="10"/>
      <c r="E4" s="11" t="s">
        <v>13</v>
      </c>
      <c r="F4" s="6">
        <v>1600</v>
      </c>
      <c r="G4" t="s">
        <v>14</v>
      </c>
    </row>
    <row r="5" spans="2:17" x14ac:dyDescent="0.25">
      <c r="J5" t="s">
        <v>15</v>
      </c>
      <c r="K5" s="12">
        <f>$C$3+((IF((ABS($C$4-$C$3))/2&lt;100,100,(ABS($C$4-$C$3))/2))*(N5-(1/(1+(10^(($C$4-$C$3)/$F$4))))))</f>
        <v>2588.741048323232</v>
      </c>
      <c r="L5" s="12">
        <f>$C$4+((IF((ABS($C$4-$C$3))/2&lt;100,100,(ABS($C$4-$C$3))/2))*(O5-(1/(1+(10^(($C$3-$C$4)/$F$4))))))</f>
        <v>1161.258951676768</v>
      </c>
      <c r="N5" s="13">
        <v>1</v>
      </c>
      <c r="O5" s="13">
        <v>0</v>
      </c>
    </row>
    <row r="6" spans="2:17" x14ac:dyDescent="0.25">
      <c r="J6" t="s">
        <v>16</v>
      </c>
      <c r="K6" s="12">
        <f>K5+((IF((ABS(K5-L5))/2&lt;100,100,(ABS(K5-L5))/2))*(N6-(1/(1+(10^((L5-K5)/$F$4))))))</f>
        <v>1956.0934129373868</v>
      </c>
      <c r="L6" s="12">
        <f>L5+((IF((ABS(K5-L5))/2&lt;100,100,(ABS(K5-L5))/2))*(O6-(1/(1+(10^((K5-L5)/$F$4))))))</f>
        <v>1793.9065870626132</v>
      </c>
      <c r="N6" s="13">
        <v>0</v>
      </c>
      <c r="O6" s="13">
        <v>1</v>
      </c>
    </row>
    <row r="7" spans="2:17" x14ac:dyDescent="0.25">
      <c r="B7" s="14" t="s">
        <v>17</v>
      </c>
      <c r="C7" s="14"/>
      <c r="E7" t="s">
        <v>18</v>
      </c>
      <c r="J7" t="s">
        <v>19</v>
      </c>
      <c r="K7" s="12">
        <f t="shared" ref="K7:K52" si="0">K6+((IF((ABS(K6-L6))/2&lt;100,100,(ABS(K6-L6))/2))*(N7-(1/(1+(10^((L6-K6)/$F$4))))))</f>
        <v>2000.2846199439052</v>
      </c>
      <c r="L7" s="12">
        <f t="shared" ref="L7:L52" si="1">L6+((IF((ABS(K6-L6))/2&lt;100,100,(ABS(K6-L6))/2))*(O7-(1/(1+(10^((K6-L6)/$F$4))))))</f>
        <v>1749.7153800560948</v>
      </c>
      <c r="N7" s="13">
        <v>1</v>
      </c>
      <c r="O7" s="13">
        <v>0</v>
      </c>
    </row>
    <row r="8" spans="2:17" x14ac:dyDescent="0.25">
      <c r="B8" s="14" t="s">
        <v>20</v>
      </c>
      <c r="C8" s="14">
        <f>1/(1+(10^(($C$4-$C$3)/$F$4)))</f>
        <v>0.85801432268282873</v>
      </c>
      <c r="E8" t="s">
        <v>21</v>
      </c>
      <c r="J8" t="s">
        <v>22</v>
      </c>
      <c r="K8" s="12">
        <f t="shared" si="0"/>
        <v>1926.4687742042393</v>
      </c>
      <c r="L8" s="12">
        <f t="shared" si="1"/>
        <v>1823.5312257957607</v>
      </c>
      <c r="N8" s="13">
        <v>0</v>
      </c>
      <c r="O8" s="13">
        <v>1</v>
      </c>
    </row>
    <row r="9" spans="2:17" x14ac:dyDescent="0.25">
      <c r="B9" s="14" t="s">
        <v>23</v>
      </c>
      <c r="C9" s="14">
        <f>1/(1+(10^(($C$3-$C$4)/$F$4)))</f>
        <v>0.14198567731717116</v>
      </c>
      <c r="E9" t="s">
        <v>24</v>
      </c>
      <c r="J9" t="s">
        <v>25</v>
      </c>
      <c r="K9" s="12">
        <f t="shared" si="0"/>
        <v>1972.7720561525946</v>
      </c>
      <c r="L9" s="12">
        <f t="shared" si="1"/>
        <v>1777.2279438474054</v>
      </c>
      <c r="N9" s="13">
        <v>1</v>
      </c>
      <c r="O9" s="13">
        <v>0</v>
      </c>
    </row>
    <row r="10" spans="2:17" ht="15.75" thickBot="1" x14ac:dyDescent="0.3">
      <c r="J10" t="s">
        <v>26</v>
      </c>
      <c r="K10" s="12">
        <f t="shared" si="0"/>
        <v>1915.7828544487834</v>
      </c>
      <c r="L10" s="12">
        <f t="shared" si="1"/>
        <v>1834.2171455512166</v>
      </c>
      <c r="N10" s="13">
        <v>0</v>
      </c>
      <c r="O10" s="13">
        <v>1</v>
      </c>
    </row>
    <row r="11" spans="2:17" x14ac:dyDescent="0.25">
      <c r="B11" s="15" t="s">
        <v>27</v>
      </c>
      <c r="C11" s="16" t="s">
        <v>28</v>
      </c>
      <c r="D11" s="17" t="s">
        <v>29</v>
      </c>
      <c r="J11" t="s">
        <v>30</v>
      </c>
      <c r="K11" s="12">
        <f t="shared" si="0"/>
        <v>1912.8516570658453</v>
      </c>
      <c r="L11" s="12">
        <f t="shared" si="1"/>
        <v>1837.1483429341547</v>
      </c>
      <c r="N11" s="13">
        <v>0.5</v>
      </c>
      <c r="O11" s="13">
        <v>0.5</v>
      </c>
    </row>
    <row r="12" spans="2:17" x14ac:dyDescent="0.25">
      <c r="B12" s="18" t="s">
        <v>31</v>
      </c>
      <c r="C12" s="19">
        <f>$C$3+($F$3*(1-$C$8))</f>
        <v>2588.741048323232</v>
      </c>
      <c r="D12" s="20">
        <f>C12-$C$3</f>
        <v>88.741048323232008</v>
      </c>
      <c r="G12" t="s">
        <v>32</v>
      </c>
      <c r="J12" t="s">
        <v>33</v>
      </c>
      <c r="K12" s="12">
        <f t="shared" si="0"/>
        <v>1860.130702162764</v>
      </c>
      <c r="L12" s="12">
        <f t="shared" si="1"/>
        <v>1889.869297837236</v>
      </c>
      <c r="N12" s="13">
        <v>0</v>
      </c>
      <c r="O12" s="13">
        <v>1</v>
      </c>
    </row>
    <row r="13" spans="2:17" ht="15.75" thickBot="1" x14ac:dyDescent="0.3">
      <c r="B13" s="21" t="s">
        <v>34</v>
      </c>
      <c r="C13" s="22">
        <f>$C$4+($F$3*(0-$C$9))</f>
        <v>1161.258951676768</v>
      </c>
      <c r="D13" s="23">
        <f>C13-$C$4</f>
        <v>-88.741048323232008</v>
      </c>
      <c r="G13" t="s">
        <v>35</v>
      </c>
      <c r="J13" t="s">
        <v>36</v>
      </c>
      <c r="K13" s="12">
        <f t="shared" si="0"/>
        <v>1911.2004708704776</v>
      </c>
      <c r="L13" s="12">
        <f t="shared" si="1"/>
        <v>1838.7995291295224</v>
      </c>
      <c r="N13" s="13">
        <v>1</v>
      </c>
      <c r="O13" s="13">
        <v>0</v>
      </c>
    </row>
    <row r="14" spans="2:17" ht="15.75" thickBot="1" x14ac:dyDescent="0.3">
      <c r="B14" s="24"/>
      <c r="C14" s="4"/>
      <c r="D14" s="4"/>
      <c r="J14" t="s">
        <v>37</v>
      </c>
      <c r="K14" s="12">
        <f t="shared" si="0"/>
        <v>1858.5979916067745</v>
      </c>
      <c r="L14" s="12">
        <f t="shared" si="1"/>
        <v>1891.4020083932255</v>
      </c>
      <c r="N14" s="13">
        <v>0</v>
      </c>
      <c r="O14" s="13">
        <v>1</v>
      </c>
    </row>
    <row r="15" spans="2:17" x14ac:dyDescent="0.25">
      <c r="B15" s="15" t="s">
        <v>38</v>
      </c>
      <c r="C15" s="16" t="s">
        <v>28</v>
      </c>
      <c r="D15" s="17" t="s">
        <v>29</v>
      </c>
      <c r="G15" t="s">
        <v>39</v>
      </c>
      <c r="J15" t="s">
        <v>40</v>
      </c>
      <c r="K15" s="12">
        <f t="shared" si="0"/>
        <v>1909.7779918381436</v>
      </c>
      <c r="L15" s="12">
        <f t="shared" si="1"/>
        <v>1840.2220081618564</v>
      </c>
      <c r="N15" s="13">
        <v>1</v>
      </c>
      <c r="O15" s="13">
        <v>0</v>
      </c>
    </row>
    <row r="16" spans="2:17" x14ac:dyDescent="0.25">
      <c r="B16" s="18" t="s">
        <v>31</v>
      </c>
      <c r="C16" s="19">
        <f>$C$3+($F$3*(0-$C$8))</f>
        <v>1963.741048323232</v>
      </c>
      <c r="D16" s="20">
        <f>C16-$C$3</f>
        <v>-536.25895167676799</v>
      </c>
      <c r="G16" t="s">
        <v>41</v>
      </c>
      <c r="J16" t="s">
        <v>42</v>
      </c>
      <c r="K16" s="12">
        <f t="shared" si="0"/>
        <v>1857.2776016061594</v>
      </c>
      <c r="L16" s="12">
        <f t="shared" si="1"/>
        <v>1892.7223983938406</v>
      </c>
      <c r="N16" s="13">
        <v>0</v>
      </c>
      <c r="O16" s="13">
        <v>1</v>
      </c>
    </row>
    <row r="17" spans="2:15" ht="15.75" thickBot="1" x14ac:dyDescent="0.3">
      <c r="B17" s="21" t="s">
        <v>34</v>
      </c>
      <c r="C17" s="22">
        <f>$C$4+($F$3*(1-$C$9))</f>
        <v>1786.258951676768</v>
      </c>
      <c r="D17" s="23">
        <f>C17-$C$4</f>
        <v>536.25895167676799</v>
      </c>
      <c r="J17" t="s">
        <v>43</v>
      </c>
      <c r="K17" s="12">
        <f t="shared" si="0"/>
        <v>1908.5525542464084</v>
      </c>
      <c r="L17" s="12">
        <f t="shared" si="1"/>
        <v>1841.4474457535916</v>
      </c>
      <c r="N17" s="13">
        <v>1</v>
      </c>
      <c r="O17" s="13">
        <v>0</v>
      </c>
    </row>
    <row r="18" spans="2:15" ht="15.75" thickBot="1" x14ac:dyDescent="0.3">
      <c r="B18" s="24"/>
      <c r="C18" s="4"/>
      <c r="D18" s="4"/>
      <c r="J18" t="s">
        <v>44</v>
      </c>
      <c r="K18" s="12">
        <f t="shared" si="0"/>
        <v>1856.1401284916303</v>
      </c>
      <c r="L18" s="12">
        <f t="shared" si="1"/>
        <v>1893.8598715083697</v>
      </c>
      <c r="N18" s="13">
        <v>0</v>
      </c>
      <c r="O18" s="13">
        <v>1</v>
      </c>
    </row>
    <row r="19" spans="2:15" x14ac:dyDescent="0.25">
      <c r="B19" s="15" t="s">
        <v>45</v>
      </c>
      <c r="C19" s="16" t="s">
        <v>28</v>
      </c>
      <c r="D19" s="17" t="s">
        <v>29</v>
      </c>
      <c r="G19" t="s">
        <v>46</v>
      </c>
      <c r="J19" t="s">
        <v>47</v>
      </c>
      <c r="K19" s="12">
        <f t="shared" si="0"/>
        <v>1907.4968721971513</v>
      </c>
      <c r="L19" s="12">
        <f t="shared" si="1"/>
        <v>1842.5031278028487</v>
      </c>
      <c r="N19" s="13">
        <v>1</v>
      </c>
      <c r="O19" s="13">
        <v>0</v>
      </c>
    </row>
    <row r="20" spans="2:15" x14ac:dyDescent="0.25">
      <c r="B20" s="18" t="s">
        <v>31</v>
      </c>
      <c r="C20" s="19">
        <f>$C$3+($F$3*(0.5-$C$8))</f>
        <v>2276.241048323232</v>
      </c>
      <c r="D20" s="20">
        <f>C20-$C$3</f>
        <v>-223.75895167676799</v>
      </c>
      <c r="H20" t="s">
        <v>48</v>
      </c>
      <c r="J20" t="s">
        <v>49</v>
      </c>
      <c r="K20" s="12">
        <f t="shared" si="0"/>
        <v>1855.1602375349362</v>
      </c>
      <c r="L20" s="12">
        <f t="shared" si="1"/>
        <v>1894.8397624650638</v>
      </c>
      <c r="N20" s="13">
        <v>0</v>
      </c>
      <c r="O20" s="13">
        <v>1</v>
      </c>
    </row>
    <row r="21" spans="2:15" ht="15.75" thickBot="1" x14ac:dyDescent="0.3">
      <c r="B21" s="21" t="s">
        <v>34</v>
      </c>
      <c r="C21" s="22">
        <f>$C$4+($F$3*(0.5-$C$9))</f>
        <v>1473.758951676768</v>
      </c>
      <c r="D21" s="23">
        <f>C21-$C$4</f>
        <v>223.75895167676799</v>
      </c>
      <c r="H21" t="s">
        <v>50</v>
      </c>
      <c r="J21" t="s">
        <v>51</v>
      </c>
      <c r="K21" s="12">
        <f t="shared" si="0"/>
        <v>1906.5874354042621</v>
      </c>
      <c r="L21" s="12">
        <f t="shared" si="1"/>
        <v>1843.4125645957379</v>
      </c>
      <c r="N21" s="13">
        <v>1</v>
      </c>
      <c r="O21" s="13">
        <v>0</v>
      </c>
    </row>
    <row r="22" spans="2:15" x14ac:dyDescent="0.25">
      <c r="H22" t="s">
        <v>52</v>
      </c>
      <c r="J22" t="s">
        <v>53</v>
      </c>
      <c r="K22" s="12">
        <f t="shared" si="0"/>
        <v>1854.3161010206277</v>
      </c>
      <c r="L22" s="12">
        <f t="shared" si="1"/>
        <v>1895.6838989793723</v>
      </c>
      <c r="N22" s="13">
        <v>0</v>
      </c>
      <c r="O22" s="13">
        <v>1</v>
      </c>
    </row>
    <row r="23" spans="2:15" x14ac:dyDescent="0.25">
      <c r="J23" t="s">
        <v>54</v>
      </c>
      <c r="K23" s="12">
        <f t="shared" si="0"/>
        <v>1905.8039877717226</v>
      </c>
      <c r="L23" s="12">
        <f t="shared" si="1"/>
        <v>1844.1960122282774</v>
      </c>
      <c r="N23" s="13">
        <v>1</v>
      </c>
      <c r="O23" s="13">
        <v>0</v>
      </c>
    </row>
    <row r="24" spans="2:15" x14ac:dyDescent="0.25">
      <c r="G24" t="s">
        <v>55</v>
      </c>
      <c r="J24" t="s">
        <v>56</v>
      </c>
      <c r="K24" s="12">
        <f t="shared" si="0"/>
        <v>1853.5889135028522</v>
      </c>
      <c r="L24" s="12">
        <f t="shared" si="1"/>
        <v>1896.4110864971478</v>
      </c>
      <c r="N24" s="13">
        <v>0</v>
      </c>
      <c r="O24" s="13">
        <v>1</v>
      </c>
    </row>
    <row r="25" spans="2:15" x14ac:dyDescent="0.25">
      <c r="J25" t="s">
        <v>57</v>
      </c>
      <c r="K25" s="12">
        <f t="shared" si="0"/>
        <v>1905.1290776196395</v>
      </c>
      <c r="L25" s="12">
        <f t="shared" si="1"/>
        <v>1844.8709223803605</v>
      </c>
      <c r="N25" s="13">
        <v>1</v>
      </c>
      <c r="O25" s="13">
        <v>0</v>
      </c>
    </row>
    <row r="26" spans="2:15" x14ac:dyDescent="0.25">
      <c r="J26" t="s">
        <v>58</v>
      </c>
      <c r="K26" s="12">
        <f t="shared" si="0"/>
        <v>1852.9624737982381</v>
      </c>
      <c r="L26" s="12">
        <f t="shared" si="1"/>
        <v>1897.0375262017619</v>
      </c>
      <c r="N26" s="13">
        <v>0</v>
      </c>
      <c r="O26" s="13">
        <v>1</v>
      </c>
    </row>
    <row r="27" spans="2:15" x14ac:dyDescent="0.25">
      <c r="J27" t="s">
        <v>59</v>
      </c>
      <c r="K27" s="12">
        <f t="shared" si="0"/>
        <v>1904.5476698424991</v>
      </c>
      <c r="L27" s="12">
        <f t="shared" si="1"/>
        <v>1845.4523301575009</v>
      </c>
      <c r="N27" s="13">
        <v>1</v>
      </c>
      <c r="O27" s="13">
        <v>0</v>
      </c>
    </row>
    <row r="28" spans="2:15" x14ac:dyDescent="0.25">
      <c r="J28" t="s">
        <v>60</v>
      </c>
      <c r="K28" s="12">
        <f t="shared" si="0"/>
        <v>1852.4228246243913</v>
      </c>
      <c r="L28" s="12">
        <f t="shared" si="1"/>
        <v>1897.5771753756087</v>
      </c>
      <c r="N28" s="13">
        <v>0</v>
      </c>
      <c r="O28" s="13">
        <v>1</v>
      </c>
    </row>
    <row r="29" spans="2:15" x14ac:dyDescent="0.25">
      <c r="J29" t="s">
        <v>61</v>
      </c>
      <c r="K29" s="12">
        <f t="shared" si="0"/>
        <v>1904.0468115548088</v>
      </c>
      <c r="L29" s="12">
        <f t="shared" si="1"/>
        <v>1845.9531884451912</v>
      </c>
      <c r="N29" s="13">
        <v>1</v>
      </c>
      <c r="O29" s="13">
        <v>0</v>
      </c>
    </row>
    <row r="30" spans="2:15" x14ac:dyDescent="0.25">
      <c r="J30" t="s">
        <v>62</v>
      </c>
      <c r="K30" s="12">
        <f t="shared" si="0"/>
        <v>1851.9579419961633</v>
      </c>
      <c r="L30" s="12">
        <f t="shared" si="1"/>
        <v>1898.0420580038367</v>
      </c>
      <c r="N30" s="13">
        <v>0</v>
      </c>
      <c r="O30" s="13">
        <v>1</v>
      </c>
    </row>
    <row r="31" spans="2:15" x14ac:dyDescent="0.25">
      <c r="J31" t="s">
        <v>63</v>
      </c>
      <c r="K31" s="12">
        <f t="shared" si="0"/>
        <v>1903.6153439009847</v>
      </c>
      <c r="L31" s="12">
        <f t="shared" si="1"/>
        <v>1846.3846560990153</v>
      </c>
      <c r="N31" s="13">
        <v>1</v>
      </c>
      <c r="O31" s="13">
        <v>0</v>
      </c>
    </row>
    <row r="32" spans="2:15" x14ac:dyDescent="0.25">
      <c r="J32" t="s">
        <v>64</v>
      </c>
      <c r="K32" s="12">
        <f t="shared" si="0"/>
        <v>1851.5574675485325</v>
      </c>
      <c r="L32" s="12">
        <f t="shared" si="1"/>
        <v>1898.4425324514675</v>
      </c>
      <c r="N32" s="13">
        <v>0</v>
      </c>
      <c r="O32" s="13">
        <v>1</v>
      </c>
    </row>
    <row r="33" spans="10:15" x14ac:dyDescent="0.25">
      <c r="J33" t="s">
        <v>65</v>
      </c>
      <c r="K33" s="12">
        <f t="shared" si="0"/>
        <v>1903.2436536898813</v>
      </c>
      <c r="L33" s="12">
        <f t="shared" si="1"/>
        <v>1846.7563463101187</v>
      </c>
      <c r="N33" s="13">
        <v>1</v>
      </c>
      <c r="O33" s="13">
        <v>0</v>
      </c>
    </row>
    <row r="34" spans="10:15" x14ac:dyDescent="0.25">
      <c r="J34" t="s">
        <v>66</v>
      </c>
      <c r="K34" s="12">
        <f t="shared" si="0"/>
        <v>1851.2124778783868</v>
      </c>
      <c r="L34" s="12">
        <f t="shared" si="1"/>
        <v>1898.7875221216132</v>
      </c>
      <c r="N34" s="13">
        <v>0</v>
      </c>
      <c r="O34" s="13">
        <v>1</v>
      </c>
    </row>
    <row r="35" spans="10:15" x14ac:dyDescent="0.25">
      <c r="J35" t="s">
        <v>67</v>
      </c>
      <c r="K35" s="12">
        <f t="shared" si="0"/>
        <v>1902.9234593727103</v>
      </c>
      <c r="L35" s="12">
        <f t="shared" si="1"/>
        <v>1847.0765406272897</v>
      </c>
      <c r="N35" s="13">
        <v>1</v>
      </c>
      <c r="O35" s="13">
        <v>0</v>
      </c>
    </row>
    <row r="36" spans="10:15" x14ac:dyDescent="0.25">
      <c r="J36" t="s">
        <v>68</v>
      </c>
      <c r="K36" s="12">
        <f t="shared" si="0"/>
        <v>1850.9152858013981</v>
      </c>
      <c r="L36" s="12">
        <f t="shared" si="1"/>
        <v>1899.0847141986019</v>
      </c>
      <c r="N36" s="13">
        <v>0</v>
      </c>
      <c r="O36" s="13">
        <v>1</v>
      </c>
    </row>
    <row r="37" spans="10:15" x14ac:dyDescent="0.25">
      <c r="J37" t="s">
        <v>69</v>
      </c>
      <c r="K37" s="12">
        <f t="shared" si="0"/>
        <v>1902.6476266296502</v>
      </c>
      <c r="L37" s="12">
        <f t="shared" si="1"/>
        <v>1847.3523733703498</v>
      </c>
      <c r="N37" s="13">
        <v>1</v>
      </c>
      <c r="O37" s="13">
        <v>0</v>
      </c>
    </row>
    <row r="38" spans="10:15" x14ac:dyDescent="0.25">
      <c r="J38" t="s">
        <v>70</v>
      </c>
      <c r="K38" s="12">
        <f t="shared" si="0"/>
        <v>1850.6592691180374</v>
      </c>
      <c r="L38" s="12">
        <f t="shared" si="1"/>
        <v>1899.3407308819624</v>
      </c>
      <c r="N38" s="13">
        <v>0</v>
      </c>
      <c r="O38" s="13">
        <v>1</v>
      </c>
    </row>
    <row r="39" spans="10:15" x14ac:dyDescent="0.25">
      <c r="J39" t="s">
        <v>71</v>
      </c>
      <c r="K39" s="12">
        <f t="shared" si="0"/>
        <v>1902.4100094781304</v>
      </c>
      <c r="L39" s="12">
        <f t="shared" si="1"/>
        <v>1847.5899905218694</v>
      </c>
      <c r="N39" s="13">
        <v>1</v>
      </c>
      <c r="O39" s="13">
        <v>0</v>
      </c>
    </row>
    <row r="40" spans="10:15" x14ac:dyDescent="0.25">
      <c r="J40" t="s">
        <v>72</v>
      </c>
      <c r="K40" s="12">
        <f t="shared" si="0"/>
        <v>1850.4387230873515</v>
      </c>
      <c r="L40" s="12">
        <f t="shared" si="1"/>
        <v>1899.5612769126483</v>
      </c>
      <c r="N40" s="13">
        <v>0</v>
      </c>
      <c r="O40" s="13">
        <v>1</v>
      </c>
    </row>
    <row r="41" spans="10:15" x14ac:dyDescent="0.25">
      <c r="J41" t="s">
        <v>73</v>
      </c>
      <c r="K41" s="12">
        <f t="shared" si="0"/>
        <v>1902.2053133766799</v>
      </c>
      <c r="L41" s="12">
        <f t="shared" si="1"/>
        <v>1847.7946866233199</v>
      </c>
      <c r="N41" s="13">
        <v>1</v>
      </c>
      <c r="O41" s="13">
        <v>0</v>
      </c>
    </row>
    <row r="42" spans="10:15" x14ac:dyDescent="0.25">
      <c r="J42" t="s">
        <v>74</v>
      </c>
      <c r="K42" s="12">
        <f t="shared" si="0"/>
        <v>1850.2487333300824</v>
      </c>
      <c r="L42" s="12">
        <f t="shared" si="1"/>
        <v>1899.7512666699174</v>
      </c>
      <c r="N42" s="13">
        <v>0</v>
      </c>
      <c r="O42" s="13">
        <v>1</v>
      </c>
    </row>
    <row r="43" spans="10:15" x14ac:dyDescent="0.25">
      <c r="J43" t="s">
        <v>75</v>
      </c>
      <c r="K43" s="12">
        <f t="shared" si="0"/>
        <v>1902.0289772833016</v>
      </c>
      <c r="L43" s="12">
        <f t="shared" si="1"/>
        <v>1847.9710227166981</v>
      </c>
      <c r="N43" s="13">
        <v>1</v>
      </c>
      <c r="O43" s="13">
        <v>0</v>
      </c>
    </row>
    <row r="44" spans="10:15" x14ac:dyDescent="0.25">
      <c r="J44" t="s">
        <v>76</v>
      </c>
      <c r="K44" s="12">
        <f t="shared" si="0"/>
        <v>1850.0850663345909</v>
      </c>
      <c r="L44" s="12">
        <f t="shared" si="1"/>
        <v>1899.9149336654089</v>
      </c>
      <c r="N44" s="13">
        <v>0</v>
      </c>
      <c r="O44" s="13">
        <v>1</v>
      </c>
    </row>
    <row r="45" spans="10:15" x14ac:dyDescent="0.25">
      <c r="J45" t="s">
        <v>77</v>
      </c>
      <c r="K45" s="12">
        <f t="shared" si="0"/>
        <v>1901.8770720464368</v>
      </c>
      <c r="L45" s="12">
        <f t="shared" si="1"/>
        <v>1848.122927953563</v>
      </c>
      <c r="N45" s="13">
        <v>1</v>
      </c>
      <c r="O45" s="13">
        <v>0</v>
      </c>
    </row>
    <row r="46" spans="10:15" x14ac:dyDescent="0.25">
      <c r="J46" t="s">
        <v>78</v>
      </c>
      <c r="K46" s="12">
        <f t="shared" si="0"/>
        <v>1849.9440751291831</v>
      </c>
      <c r="L46" s="12">
        <f t="shared" si="1"/>
        <v>1900.0559248708166</v>
      </c>
      <c r="N46" s="13">
        <v>0</v>
      </c>
      <c r="O46" s="13">
        <v>1</v>
      </c>
    </row>
    <row r="47" spans="10:15" x14ac:dyDescent="0.25">
      <c r="J47" t="s">
        <v>79</v>
      </c>
      <c r="K47" s="12">
        <f t="shared" si="0"/>
        <v>1901.7462128683906</v>
      </c>
      <c r="L47" s="12">
        <f t="shared" si="1"/>
        <v>1848.253787131609</v>
      </c>
      <c r="N47" s="13">
        <v>1</v>
      </c>
      <c r="O47" s="13">
        <v>0</v>
      </c>
    </row>
    <row r="48" spans="10:15" x14ac:dyDescent="0.25">
      <c r="J48" t="s">
        <v>80</v>
      </c>
      <c r="K48" s="12">
        <f t="shared" si="0"/>
        <v>1849.8226180210688</v>
      </c>
      <c r="L48" s="12">
        <f t="shared" si="1"/>
        <v>1900.1773819789307</v>
      </c>
      <c r="N48" s="13">
        <v>0</v>
      </c>
      <c r="O48" s="13">
        <v>1</v>
      </c>
    </row>
    <row r="49" spans="10:15" x14ac:dyDescent="0.25">
      <c r="J49" t="s">
        <v>81</v>
      </c>
      <c r="K49" s="12">
        <f t="shared" si="0"/>
        <v>1901.6334838932914</v>
      </c>
      <c r="L49" s="12">
        <f t="shared" si="1"/>
        <v>1848.3665161067081</v>
      </c>
      <c r="N49" s="13">
        <v>1</v>
      </c>
      <c r="O49" s="13">
        <v>0</v>
      </c>
    </row>
    <row r="50" spans="10:15" x14ac:dyDescent="0.25">
      <c r="J50" t="s">
        <v>82</v>
      </c>
      <c r="K50" s="12">
        <f t="shared" si="0"/>
        <v>1849.7179885925236</v>
      </c>
      <c r="L50" s="12">
        <f t="shared" si="1"/>
        <v>1900.2820114074759</v>
      </c>
      <c r="N50" s="13">
        <v>0</v>
      </c>
      <c r="O50" s="13">
        <v>1</v>
      </c>
    </row>
    <row r="51" spans="10:15" x14ac:dyDescent="0.25">
      <c r="J51" t="s">
        <v>83</v>
      </c>
      <c r="K51" s="12">
        <f t="shared" si="0"/>
        <v>1901.5363732409219</v>
      </c>
      <c r="L51" s="12">
        <f t="shared" si="1"/>
        <v>1848.4636267590777</v>
      </c>
      <c r="N51" s="13">
        <v>1</v>
      </c>
      <c r="O51" s="13">
        <v>0</v>
      </c>
    </row>
    <row r="52" spans="10:15" x14ac:dyDescent="0.25">
      <c r="J52" t="s">
        <v>84</v>
      </c>
      <c r="K52" s="12">
        <f t="shared" si="0"/>
        <v>1849.6278553951558</v>
      </c>
      <c r="L52" s="12">
        <f t="shared" si="1"/>
        <v>1900.3721446048437</v>
      </c>
      <c r="N52" s="13">
        <v>0</v>
      </c>
      <c r="O52" s="13">
        <v>1</v>
      </c>
    </row>
  </sheetData>
  <conditionalFormatting sqref="D12:D13 D16:D17 D20:D21">
    <cfRule type="colorScale" priority="4">
      <colorScale>
        <cfvo type="min"/>
        <cfvo type="max"/>
        <color rgb="FFFF7128"/>
        <color theme="9"/>
      </colorScale>
    </cfRule>
  </conditionalFormatting>
  <conditionalFormatting sqref="D12:D13">
    <cfRule type="colorScale" priority="3">
      <colorScale>
        <cfvo type="min"/>
        <cfvo type="max"/>
        <color rgb="FFFF7128"/>
        <color theme="9"/>
      </colorScale>
    </cfRule>
  </conditionalFormatting>
  <conditionalFormatting sqref="D16:D17">
    <cfRule type="colorScale" priority="2">
      <colorScale>
        <cfvo type="min"/>
        <cfvo type="max"/>
        <color rgb="FFFF7128"/>
        <color theme="9"/>
      </colorScale>
    </cfRule>
  </conditionalFormatting>
  <conditionalFormatting sqref="D20:D21">
    <cfRule type="colorScale" priority="1">
      <colorScale>
        <cfvo type="min"/>
        <cfvo type="max"/>
        <color rgb="FFFF7128"/>
        <color theme="9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EKIERT 16022586</dc:creator>
  <cp:lastModifiedBy>DAWID EKIERT 16022586</cp:lastModifiedBy>
  <dcterms:created xsi:type="dcterms:W3CDTF">2025-02-20T10:02:04Z</dcterms:created>
  <dcterms:modified xsi:type="dcterms:W3CDTF">2025-02-20T10:05:26Z</dcterms:modified>
</cp:coreProperties>
</file>